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Firm Inputs" state="visible" r:id="rId5"/>
    <sheet sheetId="3" name="Assumptions" state="visible" r:id="rId6"/>
    <sheet sheetId="4" name="ROI Summary" state="visible" r:id="rId7"/>
  </sheets>
  <calcPr calcId="171027"/>
</workbook>
</file>

<file path=xl/sharedStrings.xml><?xml version="1.0" encoding="utf-8"?>
<sst xmlns="http://schemas.openxmlformats.org/spreadsheetml/2006/main" count="180" uniqueCount="100">
  <si>
    <t>Coffee &amp; Law ROI Calculator</t>
  </si>
  <si>
    <t/>
  </si>
  <si>
    <t>How to Use This Calculator</t>
  </si>
  <si>
    <t>1. Go to the "Firm Inputs" tab and enter your firm-specific data:</t>
  </si>
  <si>
    <t xml:space="preserve">   - Number of lawyers participating</t>
  </si>
  <si>
    <t xml:space="preserve">   - Average billing rate</t>
  </si>
  <si>
    <t xml:space="preserve">   - Current turnover rate</t>
  </si>
  <si>
    <t xml:space="preserve">   - Average cost to replace a lawyer</t>
  </si>
  <si>
    <t>2. Review the "Assumptions" tab to adjust baseline assumptions if needed</t>
  </si>
  <si>
    <t>3. View the "ROI Summary" tab for calculated benefits and return on investment</t>
  </si>
  <si>
    <t>Key Metrics Calculated:</t>
  </si>
  <si>
    <t>- Attrition cost savings (from improved engagement and belonging)</t>
  </si>
  <si>
    <t>- Cross-selling revenue potential (from internal referrals)</t>
  </si>
  <si>
    <t>- Collaboration efficiency gains (reduced friction on cross-practice matters)</t>
  </si>
  <si>
    <t>- Knowledge transfer value (informal learning and mentorship)</t>
  </si>
  <si>
    <t>Note: All calculations are estimates based on industry research.</t>
  </si>
  <si>
    <t>Actual results will vary based on implementation quality and firm culture.</t>
  </si>
  <si>
    <t>Questions? Contact your Coffee &amp; Law administrator.</t>
  </si>
  <si>
    <t>Your Firm Data</t>
  </si>
  <si>
    <t>Basic Information</t>
  </si>
  <si>
    <t>Number of lawyers participating</t>
  </si>
  <si>
    <t>Total lawyers enrolled in Coffee &amp; Law</t>
  </si>
  <si>
    <t>Average annual billing rate per lawyer</t>
  </si>
  <si>
    <t>Gross revenue per lawyer (USD)</t>
  </si>
  <si>
    <t>Average billable rate per hour</t>
  </si>
  <si>
    <t>Standard hourly rate (USD)</t>
  </si>
  <si>
    <t>Turnover &amp; Retention</t>
  </si>
  <si>
    <t>Current annual turnover rate</t>
  </si>
  <si>
    <t>15%</t>
  </si>
  <si>
    <t>Percentage of lawyers leaving per year</t>
  </si>
  <si>
    <t>Average cost to replace a lawyer</t>
  </si>
  <si>
    <t>Recruiting, training, lost productivity (USD)</t>
  </si>
  <si>
    <t>Program Costs</t>
  </si>
  <si>
    <t>Monthly cost per lawyer</t>
  </si>
  <si>
    <t>Coffee &amp; Law subscription (EUR/lawyer/roulette)</t>
  </si>
  <si>
    <t>Roulettes per month</t>
  </si>
  <si>
    <t>How many coffee roulettes per month</t>
  </si>
  <si>
    <t>Admin time per month (hours)</t>
  </si>
  <si>
    <t>Time spent managing the program</t>
  </si>
  <si>
    <t>Admin hourly cost</t>
  </si>
  <si>
    <t>Fully loaded cost of admin time</t>
  </si>
  <si>
    <t>ROI Assumptions</t>
  </si>
  <si>
    <t>Retention Impact</t>
  </si>
  <si>
    <t>Turnover reduction from engagement programs</t>
  </si>
  <si>
    <t>10%</t>
  </si>
  <si>
    <t>Research shows engaged employees are 87% less likely to leave</t>
  </si>
  <si>
    <t>% of turnover reduction attributable to Coffee &amp; Law</t>
  </si>
  <si>
    <t>25%</t>
  </si>
  <si>
    <t>Conservative estimate of program contribution</t>
  </si>
  <si>
    <t>Revenue Impact</t>
  </si>
  <si>
    <t>% of lawyers who gain cross-selling opportunities</t>
  </si>
  <si>
    <t>Estimate of lawyers who discover referral possibilities</t>
  </si>
  <si>
    <t>Average revenue from each cross-sell opportunity</t>
  </si>
  <si>
    <t>One-time or recurring matter value</t>
  </si>
  <si>
    <t>Efficiency Impact</t>
  </si>
  <si>
    <t>Hours saved per lawyer per year (collaboration)</t>
  </si>
  <si>
    <t>Reduced friction finding internal expertise</t>
  </si>
  <si>
    <t>% of lawyers who benefit from efficiency gains</t>
  </si>
  <si>
    <t>40%</t>
  </si>
  <si>
    <t>Those working on cross-practice matters</t>
  </si>
  <si>
    <t>Knowledge Transfer</t>
  </si>
  <si>
    <t>Value of informal mentorship per connection</t>
  </si>
  <si>
    <t>Training/development equivalent value</t>
  </si>
  <si>
    <t>Average meaningful connections per lawyer per year</t>
  </si>
  <si>
    <t>Connections that provide professional value</t>
  </si>
  <si>
    <t>Return on Investment Summary</t>
  </si>
  <si>
    <t>ANNUAL BENEFITS</t>
  </si>
  <si>
    <t>Attrition Cost Savings</t>
  </si>
  <si>
    <t>Lawyers retained due to program</t>
  </si>
  <si>
    <t>Based on turnover reduction</t>
  </si>
  <si>
    <t>Cost savings from retention</t>
  </si>
  <si>
    <t>Retained lawyers x replacement cost</t>
  </si>
  <si>
    <t>Cross-Selling Revenue</t>
  </si>
  <si>
    <t>Lawyers with new opportunities</t>
  </si>
  <si>
    <t>Based on cross-sell rate</t>
  </si>
  <si>
    <t>Additional revenue generated</t>
  </si>
  <si>
    <t>Opportunities x average deal value</t>
  </si>
  <si>
    <t>Efficiency Gains</t>
  </si>
  <si>
    <t>Hours saved firm-wide</t>
  </si>
  <si>
    <t>Collaboration time savings</t>
  </si>
  <si>
    <t>Value of time saved</t>
  </si>
  <si>
    <t>Hours x billable rate</t>
  </si>
  <si>
    <t>Knowledge Transfer Value</t>
  </si>
  <si>
    <t>Total connections made</t>
  </si>
  <si>
    <t>Lawyers x connections per year</t>
  </si>
  <si>
    <t>Knowledge transfer value</t>
  </si>
  <si>
    <t>Connections x value per connection</t>
  </si>
  <si>
    <t>TOTAL ANNUAL BENEFITS</t>
  </si>
  <si>
    <t>ANNUAL COSTS</t>
  </si>
  <si>
    <t>Software subscription</t>
  </si>
  <si>
    <t>Per lawyer x roulettes x 12 months</t>
  </si>
  <si>
    <t>Admin time cost</t>
  </si>
  <si>
    <t>Hours x rate x 12 months</t>
  </si>
  <si>
    <t>TOTAL ANNUAL COSTS</t>
  </si>
  <si>
    <t>NET ANNUAL BENEFIT</t>
  </si>
  <si>
    <t>Total benefits minus costs</t>
  </si>
  <si>
    <t>RETURN ON INVESTMENT</t>
  </si>
  <si>
    <t>Net benefit / Total cost</t>
  </si>
  <si>
    <t>PAYBACK PERIOD (MONTHS)</t>
  </si>
  <si>
    <t>Months to recover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</si>
</sst>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"/>
  </numFmts>
  <fonts count="7" x14ac:knownFonts="1">
    <font>
      <color theme="1"/>
      <family val="2"/>
      <scheme val="minor"/>
      <sz val="11"/>
      <name val="Calibri"/>
    </font>
    <font>
      <b/>
      <color rgb="1E3A5F"/>
      <sz val="18"/>
    </font>
    <font>
      <b/>
      <sz val="12"/>
    </font>
    <font>
      <b/>
      <color rgb="1E3A5F"/>
      <sz val="16"/>
    </font>
    <font>
      <i/>
      <color rgb="666666"/>
    </font>
    <font>
      <b/>
      <color rgb="1E3A5F"/>
      <sz val="14"/>
    </font>
    <font>
      <b/>
      <sz val="11"/>
    </font>
  </fonts>
  <fills count="5">
    <fill>
      <patternFill patternType="none"/>
    </fill>
    <fill>
      <patternFill patternType="gray125"/>
    </fill>
    <fill>
      <patternFill patternType="solid">
        <fgColor rgb="FFF3E0"/>
      </patternFill>
    </fill>
    <fill>
      <patternFill patternType="solid">
        <fgColor rgb="E8EAF6"/>
      </patternFill>
    </fill>
    <fill>
      <patternFill patternType="solid">
        <fgColor rgb="C8E6C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0" fillId="2" borderId="0" xfId="0" applyNumberFormat="1" applyFill="1"/>
    <xf numFmtId="0" fontId="0" fillId="3" borderId="0" xfId="0" applyFill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2" fillId="4" borderId="0" xfId="0" applyNumberFormat="1" applyFont="1" applyFill="1"/>
    <xf numFmtId="9" fontId="2" fillId="4" borderId="0" xfId="0" applyNumberFormat="1" applyFont="1" applyFill="1"/>
    <xf numFmtId="165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</sheetPr>
  <dimension ref="A1:A24"/>
  <sheetFormatPr defaultRowHeight="15" outlineLevelRow="0" outlineLevelCol="0" x14ac:dyDescent="55"/>
  <cols>
    <col min="1" max="1" width="80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s="2" t="s">
        <v>2</v>
      </c>
    </row>
    <row r="4" spans="1:1" x14ac:dyDescent="0.25">
      <c r="A4" t="s">
        <v>1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1</v>
      </c>
    </row>
    <row r="11" spans="1:1" x14ac:dyDescent="0.25">
      <c r="A11" t="s">
        <v>8</v>
      </c>
    </row>
    <row r="12" spans="1:1" x14ac:dyDescent="0.25">
      <c r="A12" t="s">
        <v>1</v>
      </c>
    </row>
    <row r="13" spans="1:1" x14ac:dyDescent="0.25">
      <c r="A13" t="s">
        <v>9</v>
      </c>
    </row>
    <row r="14" spans="1:1" x14ac:dyDescent="0.25">
      <c r="A14" t="s">
        <v>1</v>
      </c>
    </row>
    <row r="15" spans="1:1" x14ac:dyDescent="0.25">
      <c r="A15" s="2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</v>
      </c>
    </row>
    <row r="24" spans="1:1" x14ac:dyDescent="0.25">
      <c r="A24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4A7C59"/>
  </sheetPr>
  <dimension ref="A1:C16"/>
  <sheetFormatPr defaultRowHeight="15" outlineLevelRow="0" outlineLevelCol="0" x14ac:dyDescent="55"/>
  <cols>
    <col min="1" max="1" width="45" customWidth="1"/>
    <col min="2" max="2" width="20" customWidth="1"/>
    <col min="3" max="3" width="40" customWidth="1"/>
  </cols>
  <sheetData>
    <row r="1" spans="1:1" x14ac:dyDescent="0.25">
      <c r="A1" s="3" t="s">
        <v>18</v>
      </c>
    </row>
    <row r="2" spans="1:3" x14ac:dyDescent="0.25">
      <c r="A2" t="s">
        <v>1</v>
      </c>
      <c r="B2" t="s">
        <v>1</v>
      </c>
      <c r="C2" s="4" t="s">
        <v>1</v>
      </c>
    </row>
    <row r="3" spans="1:3" x14ac:dyDescent="0.25">
      <c r="A3" s="2" t="s">
        <v>19</v>
      </c>
      <c r="B3" t="s">
        <v>1</v>
      </c>
      <c r="C3" s="4" t="s">
        <v>1</v>
      </c>
    </row>
    <row r="4" spans="1:3" x14ac:dyDescent="0.25">
      <c r="A4" t="s">
        <v>20</v>
      </c>
      <c r="B4" s="5">
        <v>100</v>
      </c>
      <c r="C4" s="4" t="s">
        <v>21</v>
      </c>
    </row>
    <row r="5" spans="1:3" x14ac:dyDescent="0.25">
      <c r="A5" t="s">
        <v>22</v>
      </c>
      <c r="B5" s="5">
        <v>350000</v>
      </c>
      <c r="C5" s="4" t="s">
        <v>23</v>
      </c>
    </row>
    <row r="6" spans="1:3" x14ac:dyDescent="0.25">
      <c r="A6" t="s">
        <v>24</v>
      </c>
      <c r="B6" s="5">
        <v>500</v>
      </c>
      <c r="C6" s="4" t="s">
        <v>25</v>
      </c>
    </row>
    <row r="7" spans="1:3" x14ac:dyDescent="0.25">
      <c r="A7" t="s">
        <v>1</v>
      </c>
      <c r="B7" t="s">
        <v>1</v>
      </c>
      <c r="C7" s="4" t="s">
        <v>1</v>
      </c>
    </row>
    <row r="8" spans="1:3" x14ac:dyDescent="0.25">
      <c r="A8" s="2" t="s">
        <v>26</v>
      </c>
      <c r="B8" t="s">
        <v>1</v>
      </c>
      <c r="C8" s="4" t="s">
        <v>1</v>
      </c>
    </row>
    <row r="9" spans="1:3" x14ac:dyDescent="0.25">
      <c r="A9" t="s">
        <v>27</v>
      </c>
      <c r="B9" t="s">
        <v>28</v>
      </c>
      <c r="C9" s="4" t="s">
        <v>29</v>
      </c>
    </row>
    <row r="10" spans="1:3" x14ac:dyDescent="0.25">
      <c r="A10" t="s">
        <v>30</v>
      </c>
      <c r="B10" s="5">
        <v>150000</v>
      </c>
      <c r="C10" s="4" t="s">
        <v>31</v>
      </c>
    </row>
    <row r="11" spans="1:3" x14ac:dyDescent="0.25">
      <c r="A11" t="s">
        <v>1</v>
      </c>
      <c r="B11" t="s">
        <v>1</v>
      </c>
      <c r="C11" s="4" t="s">
        <v>1</v>
      </c>
    </row>
    <row r="12" spans="1:3" x14ac:dyDescent="0.25">
      <c r="A12" s="2" t="s">
        <v>32</v>
      </c>
      <c r="B12" t="s">
        <v>1</v>
      </c>
      <c r="C12" s="4" t="s">
        <v>1</v>
      </c>
    </row>
    <row r="13" spans="1:3" x14ac:dyDescent="0.25">
      <c r="A13" t="s">
        <v>33</v>
      </c>
      <c r="B13" s="5">
        <v>1</v>
      </c>
      <c r="C13" s="4" t="s">
        <v>34</v>
      </c>
    </row>
    <row r="14" spans="1:3" x14ac:dyDescent="0.25">
      <c r="A14" t="s">
        <v>35</v>
      </c>
      <c r="B14" s="5">
        <v>2</v>
      </c>
      <c r="C14" s="4" t="s">
        <v>36</v>
      </c>
    </row>
    <row r="15" spans="1:3" x14ac:dyDescent="0.25">
      <c r="A15" t="s">
        <v>37</v>
      </c>
      <c r="B15" s="5">
        <v>4</v>
      </c>
      <c r="C15" s="4" t="s">
        <v>38</v>
      </c>
    </row>
    <row r="16" spans="1:3" x14ac:dyDescent="0.25">
      <c r="A16" t="s">
        <v>39</v>
      </c>
      <c r="B16" s="5">
        <v>75</v>
      </c>
      <c r="C16" s="4" t="s">
        <v>40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E57C2"/>
  </sheetPr>
  <dimension ref="A1:C17"/>
  <sheetFormatPr defaultRowHeight="15" outlineLevelRow="0" outlineLevelCol="0" x14ac:dyDescent="55"/>
  <cols>
    <col min="1" max="1" width="50" customWidth="1"/>
    <col min="2" max="2" width="15" customWidth="1"/>
    <col min="3" max="3" width="50" customWidth="1"/>
  </cols>
  <sheetData>
    <row r="1" spans="1:1" x14ac:dyDescent="0.25">
      <c r="A1" s="3" t="s">
        <v>41</v>
      </c>
    </row>
    <row r="2" spans="1:3" x14ac:dyDescent="0.25">
      <c r="A2" t="s">
        <v>1</v>
      </c>
      <c r="B2" t="s">
        <v>1</v>
      </c>
      <c r="C2" s="4" t="s">
        <v>1</v>
      </c>
    </row>
    <row r="3" spans="1:3" x14ac:dyDescent="0.25">
      <c r="A3" s="2" t="s">
        <v>42</v>
      </c>
      <c r="B3" t="s">
        <v>1</v>
      </c>
      <c r="C3" s="4" t="s">
        <v>1</v>
      </c>
    </row>
    <row r="4" spans="1:3" x14ac:dyDescent="0.25">
      <c r="A4" t="s">
        <v>43</v>
      </c>
      <c r="B4" s="6" t="s">
        <v>44</v>
      </c>
      <c r="C4" s="4" t="s">
        <v>45</v>
      </c>
    </row>
    <row r="5" spans="1:3" x14ac:dyDescent="0.25">
      <c r="A5" t="s">
        <v>46</v>
      </c>
      <c r="B5" s="6" t="s">
        <v>47</v>
      </c>
      <c r="C5" s="4" t="s">
        <v>48</v>
      </c>
    </row>
    <row r="6" spans="1:3" x14ac:dyDescent="0.25">
      <c r="A6" t="s">
        <v>1</v>
      </c>
      <c r="B6" t="s">
        <v>1</v>
      </c>
      <c r="C6" s="4" t="s">
        <v>1</v>
      </c>
    </row>
    <row r="7" spans="1:3" x14ac:dyDescent="0.25">
      <c r="A7" s="2" t="s">
        <v>49</v>
      </c>
      <c r="B7" t="s">
        <v>1</v>
      </c>
      <c r="C7" s="4" t="s">
        <v>1</v>
      </c>
    </row>
    <row r="8" spans="1:3" x14ac:dyDescent="0.25">
      <c r="A8" t="s">
        <v>50</v>
      </c>
      <c r="B8" s="6" t="s">
        <v>28</v>
      </c>
      <c r="C8" s="4" t="s">
        <v>51</v>
      </c>
    </row>
    <row r="9" spans="1:3" x14ac:dyDescent="0.25">
      <c r="A9" t="s">
        <v>52</v>
      </c>
      <c r="B9" s="6">
        <v>25000</v>
      </c>
      <c r="C9" s="4" t="s">
        <v>53</v>
      </c>
    </row>
    <row r="10" spans="1:3" x14ac:dyDescent="0.25">
      <c r="A10" t="s">
        <v>1</v>
      </c>
      <c r="B10" t="s">
        <v>1</v>
      </c>
      <c r="C10" s="4" t="s">
        <v>1</v>
      </c>
    </row>
    <row r="11" spans="1:3" x14ac:dyDescent="0.25">
      <c r="A11" s="2" t="s">
        <v>54</v>
      </c>
      <c r="B11" t="s">
        <v>1</v>
      </c>
      <c r="C11" s="4" t="s">
        <v>1</v>
      </c>
    </row>
    <row r="12" spans="1:3" x14ac:dyDescent="0.25">
      <c r="A12" t="s">
        <v>55</v>
      </c>
      <c r="B12" s="6">
        <v>8</v>
      </c>
      <c r="C12" s="4" t="s">
        <v>56</v>
      </c>
    </row>
    <row r="13" spans="1:3" x14ac:dyDescent="0.25">
      <c r="A13" t="s">
        <v>57</v>
      </c>
      <c r="B13" s="6" t="s">
        <v>58</v>
      </c>
      <c r="C13" s="4" t="s">
        <v>59</v>
      </c>
    </row>
    <row r="14" spans="1:3" x14ac:dyDescent="0.25">
      <c r="A14" t="s">
        <v>1</v>
      </c>
      <c r="B14" t="s">
        <v>1</v>
      </c>
      <c r="C14" s="4" t="s">
        <v>1</v>
      </c>
    </row>
    <row r="15" spans="1:3" x14ac:dyDescent="0.25">
      <c r="A15" s="2" t="s">
        <v>60</v>
      </c>
      <c r="B15" t="s">
        <v>1</v>
      </c>
      <c r="C15" s="4" t="s">
        <v>1</v>
      </c>
    </row>
    <row r="16" spans="1:3" x14ac:dyDescent="0.25">
      <c r="A16" t="s">
        <v>61</v>
      </c>
      <c r="B16" s="6">
        <v>500</v>
      </c>
      <c r="C16" s="4" t="s">
        <v>62</v>
      </c>
    </row>
    <row r="17" spans="1:3" x14ac:dyDescent="0.25">
      <c r="A17" t="s">
        <v>63</v>
      </c>
      <c r="B17" s="6">
        <v>6</v>
      </c>
      <c r="C17" s="4" t="s">
        <v>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E7D32"/>
  </sheetPr>
  <dimension ref="A1:C30"/>
  <sheetFormatPr defaultRowHeight="15" outlineLevelRow="0" outlineLevelCol="0" x14ac:dyDescent="55"/>
  <cols>
    <col min="1" max="1" width="45" customWidth="1"/>
    <col min="2" max="2" width="20" customWidth="1"/>
    <col min="3" max="3" width="45" customWidth="1"/>
  </cols>
  <sheetData>
    <row r="1" spans="1:1" x14ac:dyDescent="0.25">
      <c r="A1" s="1" t="s">
        <v>65</v>
      </c>
    </row>
    <row r="2" spans="1:3" x14ac:dyDescent="0.25">
      <c r="A2" t="s">
        <v>1</v>
      </c>
      <c r="B2" t="s">
        <v>1</v>
      </c>
      <c r="C2" s="4" t="s">
        <v>1</v>
      </c>
    </row>
    <row r="3" spans="1:3" x14ac:dyDescent="0.25">
      <c r="A3" s="7" t="s">
        <v>66</v>
      </c>
      <c r="B3" t="s">
        <v>1</v>
      </c>
      <c r="C3" s="4" t="s">
        <v>1</v>
      </c>
    </row>
    <row r="4" spans="1:3" x14ac:dyDescent="0.25">
      <c r="A4" t="s">
        <v>1</v>
      </c>
      <c r="B4" t="s">
        <v>1</v>
      </c>
      <c r="C4" s="4" t="s">
        <v>1</v>
      </c>
    </row>
    <row r="5" spans="1:3" x14ac:dyDescent="0.25">
      <c r="A5" s="8" t="s">
        <v>67</v>
      </c>
      <c r="B5" s="9" t="s">
        <v>1</v>
      </c>
      <c r="C5" s="4" t="s">
        <v>1</v>
      </c>
    </row>
    <row r="6" spans="1:3" x14ac:dyDescent="0.25">
      <c r="A6" t="s">
        <v>68</v>
      </c>
      <c r="B6">
        <f>'Firm Inputs'!B4*'Assumptions'!B4*'Assumptions'!B5</f>
      </c>
      <c r="C6" s="4" t="s">
        <v>69</v>
      </c>
    </row>
    <row r="7" spans="1:3" x14ac:dyDescent="0.25">
      <c r="A7" t="s">
        <v>70</v>
      </c>
      <c r="B7" s="9">
        <f>B6*'Firm Inputs'!B10</f>
      </c>
      <c r="C7" s="4" t="s">
        <v>71</v>
      </c>
    </row>
    <row r="8" spans="1:3" x14ac:dyDescent="0.25">
      <c r="A8" t="s">
        <v>1</v>
      </c>
      <c r="B8" t="s">
        <v>1</v>
      </c>
      <c r="C8" s="4" t="s">
        <v>1</v>
      </c>
    </row>
    <row r="9" spans="1:3" x14ac:dyDescent="0.25">
      <c r="A9" s="8" t="s">
        <v>72</v>
      </c>
      <c r="B9" t="s">
        <v>1</v>
      </c>
      <c r="C9" s="4" t="s">
        <v>1</v>
      </c>
    </row>
    <row r="10" spans="1:3" x14ac:dyDescent="0.25">
      <c r="A10" t="s">
        <v>73</v>
      </c>
      <c r="B10">
        <f>'Firm Inputs'!B4*'Assumptions'!B8</f>
      </c>
      <c r="C10" s="4" t="s">
        <v>74</v>
      </c>
    </row>
    <row r="11" spans="1:3" x14ac:dyDescent="0.25">
      <c r="A11" t="s">
        <v>75</v>
      </c>
      <c r="B11" s="9">
        <f>B10*'Assumptions'!B9</f>
      </c>
      <c r="C11" s="4" t="s">
        <v>76</v>
      </c>
    </row>
    <row r="12" spans="1:3" x14ac:dyDescent="0.25">
      <c r="A12" t="s">
        <v>1</v>
      </c>
      <c r="B12" t="s">
        <v>1</v>
      </c>
      <c r="C12" s="4" t="s">
        <v>1</v>
      </c>
    </row>
    <row r="13" spans="1:3" x14ac:dyDescent="0.25">
      <c r="A13" s="8" t="s">
        <v>77</v>
      </c>
      <c r="B13" t="s">
        <v>1</v>
      </c>
      <c r="C13" s="4" t="s">
        <v>1</v>
      </c>
    </row>
    <row r="14" spans="1:3" x14ac:dyDescent="0.25">
      <c r="A14" t="s">
        <v>78</v>
      </c>
      <c r="B14">
        <f>'Firm Inputs'!B4*'Assumptions'!B12*'Assumptions'!B13</f>
      </c>
      <c r="C14" s="4" t="s">
        <v>79</v>
      </c>
    </row>
    <row r="15" spans="1:3" x14ac:dyDescent="0.25">
      <c r="A15" t="s">
        <v>80</v>
      </c>
      <c r="B15" s="9">
        <f>B14*'Firm Inputs'!B6</f>
      </c>
      <c r="C15" s="4" t="s">
        <v>81</v>
      </c>
    </row>
    <row r="16" spans="1:3" x14ac:dyDescent="0.25">
      <c r="A16" t="s">
        <v>1</v>
      </c>
      <c r="B16" t="s">
        <v>1</v>
      </c>
      <c r="C16" s="4" t="s">
        <v>1</v>
      </c>
    </row>
    <row r="17" spans="1:3" x14ac:dyDescent="0.25">
      <c r="A17" s="8" t="s">
        <v>82</v>
      </c>
      <c r="B17" s="9" t="s">
        <v>1</v>
      </c>
      <c r="C17" s="4" t="s">
        <v>1</v>
      </c>
    </row>
    <row r="18" spans="1:3" x14ac:dyDescent="0.25">
      <c r="A18" t="s">
        <v>83</v>
      </c>
      <c r="B18">
        <f>'Firm Inputs'!B4*'Assumptions'!B17</f>
      </c>
      <c r="C18" s="4" t="s">
        <v>84</v>
      </c>
    </row>
    <row r="19" spans="1:3" x14ac:dyDescent="0.25">
      <c r="A19" t="s">
        <v>85</v>
      </c>
      <c r="B19" s="9">
        <f>B18*'Assumptions'!B16</f>
      </c>
      <c r="C19" s="4" t="s">
        <v>86</v>
      </c>
    </row>
    <row r="20" spans="1:3" x14ac:dyDescent="0.25">
      <c r="A20" t="s">
        <v>1</v>
      </c>
      <c r="B20" t="s">
        <v>1</v>
      </c>
      <c r="C20" s="4" t="s">
        <v>1</v>
      </c>
    </row>
    <row r="21" spans="1:3" x14ac:dyDescent="0.25">
      <c r="A21" s="2" t="s">
        <v>87</v>
      </c>
      <c r="B21" s="10">
        <f>B7+B11+B15+B19</f>
      </c>
      <c r="C21" s="4" t="s">
        <v>1</v>
      </c>
    </row>
    <row r="22" spans="1:3" x14ac:dyDescent="0.25">
      <c r="A22" t="s">
        <v>1</v>
      </c>
      <c r="B22" t="s">
        <v>1</v>
      </c>
      <c r="C22" s="4" t="s">
        <v>1</v>
      </c>
    </row>
    <row r="23" spans="1:3" x14ac:dyDescent="0.25">
      <c r="A23" s="7" t="s">
        <v>88</v>
      </c>
      <c r="B23" t="s">
        <v>1</v>
      </c>
      <c r="C23" s="4" t="s">
        <v>1</v>
      </c>
    </row>
    <row r="24" spans="1:3" x14ac:dyDescent="0.25">
      <c r="A24" t="s">
        <v>89</v>
      </c>
      <c r="B24" s="9">
        <f>'Firm Inputs'!B4*'Firm Inputs'!B12*'Firm Inputs'!B13*12</f>
      </c>
      <c r="C24" s="4" t="s">
        <v>90</v>
      </c>
    </row>
    <row r="25" spans="1:3" x14ac:dyDescent="0.25">
      <c r="A25" t="s">
        <v>91</v>
      </c>
      <c r="B25" s="9">
        <f>'Firm Inputs'!B14*'Firm Inputs'!B15*12</f>
      </c>
      <c r="C25" s="4" t="s">
        <v>92</v>
      </c>
    </row>
    <row r="26" spans="1:3" x14ac:dyDescent="0.25">
      <c r="A26" s="2" t="s">
        <v>93</v>
      </c>
      <c r="B26" s="10">
        <f>B24+B25</f>
      </c>
      <c r="C26" s="4" t="s">
        <v>1</v>
      </c>
    </row>
    <row r="27" spans="1:3" x14ac:dyDescent="0.25">
      <c r="A27" t="s">
        <v>1</v>
      </c>
      <c r="B27" t="s">
        <v>1</v>
      </c>
      <c r="C27" s="4" t="s">
        <v>1</v>
      </c>
    </row>
    <row r="28" spans="1:3" x14ac:dyDescent="0.25">
      <c r="A28" s="2" t="s">
        <v>94</v>
      </c>
      <c r="B28" s="10">
        <f>B21-B26</f>
      </c>
      <c r="C28" s="4" t="s">
        <v>95</v>
      </c>
    </row>
    <row r="29" spans="1:3" x14ac:dyDescent="0.25">
      <c r="A29" s="2" t="s">
        <v>96</v>
      </c>
      <c r="B29" s="11">
        <f>B28/B26</f>
      </c>
      <c r="C29" s="4" t="s">
        <v>97</v>
      </c>
    </row>
    <row r="30" spans="1:3" x14ac:dyDescent="0.25">
      <c r="A30" s="2" t="s">
        <v>98</v>
      </c>
      <c r="B30" s="12">
        <f>B26/B21*12</f>
      </c>
      <c r="C30" s="4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Firm Inputs</vt:lpstr>
      <vt:lpstr>Assumptions</vt:lpstr>
      <vt:lpstr>ROI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Coffee &amp; Law</dc:creator>
  <dc:title/>
  <dc:subject/>
  <dc:description/>
  <cp:keywords/>
  <cp:category/>
  <cp:lastModifiedBy>Unknown</cp:lastModifiedBy>
  <dcterms:created xsi:type="dcterms:W3CDTF">2026-01-04T09:45:14Z</dcterms:created>
  <dcterms:modified xsi:type="dcterms:W3CDTF">2026-01-04T09:45:14Z</dcterms:modified>
</cp:coreProperties>
</file>